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9" i="3"/>
  <c r="M13" i="2"/>
  <c r="K13" i="2"/>
  <c r="J13" i="2"/>
  <c r="K12" i="2"/>
  <c r="J12" i="2"/>
  <c r="M11" i="2"/>
  <c r="K11" i="2"/>
  <c r="J11" i="2"/>
  <c r="K10" i="2"/>
  <c r="J10" i="2"/>
  <c r="M9" i="2"/>
  <c r="K9" i="2"/>
  <c r="M8" i="2"/>
  <c r="K8" i="2"/>
  <c r="J8" i="2"/>
  <c r="K6" i="2"/>
  <c r="J6" i="2"/>
  <c r="K8" i="1"/>
  <c r="J8" i="1"/>
  <c r="I8" i="1"/>
  <c r="J7" i="1"/>
  <c r="J6" i="1"/>
</calcChain>
</file>

<file path=xl/sharedStrings.xml><?xml version="1.0" encoding="utf-8"?>
<sst xmlns="http://schemas.openxmlformats.org/spreadsheetml/2006/main" count="158" uniqueCount="98">
  <si>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</si>
  <si>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</si>
  <si>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</si>
  <si>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</si>
  <si>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</si>
  <si>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</si>
  <si>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</si>
  <si>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</si>
  <si>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</si>
  <si>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</si>
  <si>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</si>
  <si>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</si>
  <si>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</si>
  <si>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2022年重庆市政府一般债券（一期）</t>
  </si>
  <si>
    <t>2271485</t>
  </si>
  <si>
    <t>一般债券</t>
  </si>
  <si>
    <t>2022</t>
  </si>
  <si>
    <t>3年</t>
  </si>
  <si>
    <t>2022年重庆市政府一般债券（二期）</t>
  </si>
  <si>
    <t>2271683</t>
  </si>
  <si>
    <t>2023年重庆市政府一般债券（三期）</t>
  </si>
  <si>
    <t>2371090</t>
  </si>
  <si>
    <t>2023</t>
  </si>
  <si>
    <t>5年</t>
  </si>
  <si>
    <t>注：本表由使用债券资金的部门不迟于每年6月底前公开，反映截至上年末一般债券及项目信息。</t>
  </si>
  <si>
    <t>债券项目资产类型</t>
  </si>
  <si>
    <t>已取得项目收益</t>
  </si>
  <si>
    <t>2022年重庆市政府专项债券（二期）</t>
  </si>
  <si>
    <t>2205129</t>
  </si>
  <si>
    <t>3.18</t>
  </si>
  <si>
    <t>15年</t>
  </si>
  <si>
    <t>市政和产业园区基础设施</t>
  </si>
  <si>
    <t>2022年重庆市政府专项债券（四期）</t>
  </si>
  <si>
    <t>2205131</t>
  </si>
  <si>
    <t>3.43</t>
  </si>
  <si>
    <t>30年</t>
  </si>
  <si>
    <t>2022年重庆市政府专项债券（十九期）</t>
  </si>
  <si>
    <t>2271137</t>
  </si>
  <si>
    <t>3.42</t>
  </si>
  <si>
    <t>2022年重庆市政府专项债券（二十三期）</t>
  </si>
  <si>
    <t>2271481</t>
  </si>
  <si>
    <t>3.25</t>
  </si>
  <si>
    <t>市政和产业园区基础设施，社会事业</t>
  </si>
  <si>
    <t>2022年重庆市政府专项债券（二十五期）</t>
  </si>
  <si>
    <t>2271483</t>
  </si>
  <si>
    <t>2023年重庆市政府专项债券（二期）</t>
  </si>
  <si>
    <t>173994</t>
  </si>
  <si>
    <t>3.21</t>
  </si>
  <si>
    <t>市政和产业园区基础设施，生态环保</t>
  </si>
  <si>
    <t>2023年重庆市政府专项债券（二十一期）</t>
  </si>
  <si>
    <t>2305743</t>
  </si>
  <si>
    <t>2.73</t>
  </si>
  <si>
    <t>10年</t>
  </si>
  <si>
    <t>2023年重庆市政府专项债券（三十四期）</t>
  </si>
  <si>
    <t>198836</t>
  </si>
  <si>
    <t>2.91</t>
  </si>
  <si>
    <t>市政和产业园区基础设施，社会事业，保障性安居工程</t>
  </si>
  <si>
    <t>注：本表由使用债券资金的部门不迟于每年6月底前公开，反映截至上年末专项债券及项目信息。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</si>
  <si>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</si>
  <si>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</si>
  <si>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</si>
  <si>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</si>
  <si>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</si>
  <si>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</si>
  <si>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9b8d146b61348b1fed7872de3c062fb8</t>
  </si>
  <si>
    <t>205教育支出</t>
  </si>
  <si>
    <t>205</t>
  </si>
  <si>
    <t>a80af98671348c4baf6038c105f16c1a</t>
  </si>
  <si>
    <t>213农林水支出</t>
  </si>
  <si>
    <t>210</t>
  </si>
  <si>
    <t>210卫生健康支出</t>
  </si>
  <si>
    <t>eb2df5511134b2f5dcd948020dc374c5</t>
  </si>
  <si>
    <t>213</t>
  </si>
  <si>
    <t>214交通运输支出</t>
  </si>
  <si>
    <t>214</t>
  </si>
  <si>
    <t>2022年--2023年末新增专项债券资金收入</t>
  </si>
  <si>
    <t>2022年--2023年末新增专项债券资金安排的支出</t>
  </si>
  <si>
    <t>94df063d9134892cf674aa4daff10bf7</t>
  </si>
  <si>
    <t>229其他支出</t>
  </si>
  <si>
    <t>145877627134892cf6e9afbfbc221006</t>
  </si>
  <si>
    <t>58cf35ab11348abc10456b1a723b39a7</t>
  </si>
  <si>
    <t>229</t>
  </si>
  <si>
    <t>e716dd1be1348b1ede84fc20d126eb34</t>
  </si>
  <si>
    <t>6baf915a01348b1ee535fd4553a44bd4</t>
  </si>
  <si>
    <t>8a62184dc134b039d94f05d2921be283</t>
  </si>
  <si>
    <t>076150f4a134b2938d559277bc39df10</t>
  </si>
  <si>
    <t>a1c9a4ee2134b358106336e298d179fa</t>
  </si>
  <si>
    <t>2.62</t>
    <phoneticPr fontId="5" type="noConversion"/>
  </si>
  <si>
    <t>2022年重庆市政府一般债券（二期）</t>
    <phoneticPr fontId="5" type="noConversion"/>
  </si>
  <si>
    <t>2.4</t>
    <phoneticPr fontId="5" type="noConversion"/>
  </si>
  <si>
    <t>2.58</t>
    <phoneticPr fontId="5" type="noConversion"/>
  </si>
  <si>
    <t>其他自平衡专项债券</t>
  </si>
  <si>
    <t>其他自平衡专项债券</t>
    <phoneticPr fontId="5" type="noConversion"/>
  </si>
  <si>
    <t>其他自平衡专项债券</t>
    <phoneticPr fontId="5" type="noConversion"/>
  </si>
  <si>
    <t>2022年--2023年末渝北区发行的新增地方政府一般债券情况表</t>
    <phoneticPr fontId="5" type="noConversion"/>
  </si>
  <si>
    <t>2022年--2023年末渝北区发行的新增地方政府专项债券情况表</t>
    <phoneticPr fontId="5" type="noConversion"/>
  </si>
  <si>
    <t>2022年--2023年末渝北区发行的新增地方政府一般债券资金收支情况表</t>
    <phoneticPr fontId="5" type="noConversion"/>
  </si>
  <si>
    <t>2022年--2023年末渝北区发行的新增地方政府专项债券资金收支情况表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</si>
</sst>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SimSun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8" fontId="0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4" fontId="0" fillId="0" borderId="2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pane xSplit="1" ySplit="5" topLeftCell="B6" activePane="bottomRight" state="frozen"/>
      <selection pane="topRight"/>
      <selection pane="bottomLeft"/>
      <selection pane="bottomRight" activeCell="A3" sqref="A3"/>
    </sheetView>
  </sheetViews>
  <sheetFormatPr defaultColWidth="10" defaultRowHeight="13.5"/>
  <cols>
    <col min="1" max="1" width="21" customWidth="1"/>
    <col min="2" max="2" width="15.125" customWidth="1"/>
    <col min="3" max="3" width="14.625" customWidth="1"/>
    <col min="4" max="4" width="12.125" customWidth="1"/>
    <col min="5" max="5" width="9" hidden="1"/>
    <col min="6" max="6" width="15.875" customWidth="1"/>
    <col min="7" max="7" width="10.125" customWidth="1"/>
    <col min="8" max="8" width="9.375" customWidth="1"/>
    <col min="9" max="9" width="15.625" customWidth="1"/>
    <col min="10" max="10" width="13.25" customWidth="1"/>
    <col min="11" max="11" width="13.5" style="18" customWidth="1"/>
    <col min="12" max="12" width="12.625" style="18" customWidth="1"/>
    <col min="13" max="13" width="9.75" style="18" customWidth="1"/>
  </cols>
  <sheetData>
    <row r="1" spans="1:13">
      <c r="A1" s="1"/>
    </row>
    <row r="2" spans="1:13" ht="27.95" customHeight="1">
      <c r="A2" s="24" t="s">
        <v>94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4.25" customHeight="1" thickBot="1">
      <c r="A3" s="1"/>
      <c r="B3" s="1"/>
      <c r="C3" s="1"/>
      <c r="D3" s="1"/>
      <c r="F3" s="1"/>
      <c r="G3" s="1"/>
      <c r="H3" s="1"/>
      <c r="J3" s="1"/>
      <c r="K3" s="20"/>
      <c r="L3" s="20"/>
      <c r="M3" s="20" t="s">
        <v>0</v>
      </c>
    </row>
    <row r="4" spans="1:13" ht="34.5" customHeight="1">
      <c r="A4" s="3"/>
      <c r="B4" s="26" t="s">
        <v>1</v>
      </c>
      <c r="C4" s="26"/>
      <c r="D4" s="26"/>
      <c r="E4" s="26"/>
      <c r="F4" s="26"/>
      <c r="G4" s="26"/>
      <c r="H4" s="39"/>
      <c r="I4" s="38" t="s">
        <v>2</v>
      </c>
      <c r="J4" s="39"/>
      <c r="K4" s="40" t="s">
        <v>3</v>
      </c>
      <c r="L4" s="41"/>
      <c r="M4" s="40" t="s">
        <v>4</v>
      </c>
    </row>
    <row r="5" spans="1:13" ht="53.25" customHeight="1" thickBot="1">
      <c r="A5" s="19" t="s">
        <v>5</v>
      </c>
      <c r="B5" s="19" t="s">
        <v>6</v>
      </c>
      <c r="C5" s="19" t="s">
        <v>7</v>
      </c>
      <c r="D5" s="19" t="s">
        <v>8</v>
      </c>
      <c r="E5" s="9"/>
      <c r="F5" s="19" t="s">
        <v>9</v>
      </c>
      <c r="G5" s="19" t="s">
        <v>10</v>
      </c>
      <c r="H5" s="19" t="s">
        <v>11</v>
      </c>
      <c r="I5" s="4"/>
      <c r="J5" s="19" t="s">
        <v>12</v>
      </c>
      <c r="K5" s="21"/>
      <c r="L5" s="22" t="s">
        <v>12</v>
      </c>
      <c r="M5" s="54"/>
    </row>
    <row r="6" spans="1:13" s="18" customFormat="1" ht="42" customHeight="1">
      <c r="A6" s="53" t="s">
        <v>13</v>
      </c>
      <c r="B6" s="42" t="s">
        <v>14</v>
      </c>
      <c r="C6" s="42" t="s">
        <v>15</v>
      </c>
      <c r="D6" s="43">
        <v>1.4</v>
      </c>
      <c r="E6" s="44" t="s">
        <v>16</v>
      </c>
      <c r="F6" s="49">
        <v>44748</v>
      </c>
      <c r="G6" s="42" t="s">
        <v>87</v>
      </c>
      <c r="H6" s="42" t="s">
        <v>17</v>
      </c>
      <c r="I6" s="43">
        <v>7.3543099999999999</v>
      </c>
      <c r="J6" s="43">
        <f>0.2+0.65+0.3+1</f>
        <v>2.1500000000000004</v>
      </c>
      <c r="K6" s="43">
        <v>7.35</v>
      </c>
      <c r="L6" s="43">
        <v>2.15</v>
      </c>
      <c r="M6" s="17"/>
    </row>
    <row r="7" spans="1:13" s="18" customFormat="1" ht="42" customHeight="1">
      <c r="A7" s="53" t="s">
        <v>88</v>
      </c>
      <c r="B7" s="42" t="s">
        <v>19</v>
      </c>
      <c r="C7" s="42" t="s">
        <v>15</v>
      </c>
      <c r="D7" s="43">
        <v>1.3</v>
      </c>
      <c r="E7" s="44" t="s">
        <v>16</v>
      </c>
      <c r="F7" s="49">
        <v>44827</v>
      </c>
      <c r="G7" s="42" t="s">
        <v>89</v>
      </c>
      <c r="H7" s="42" t="s">
        <v>17</v>
      </c>
      <c r="I7" s="43">
        <v>15.383588</v>
      </c>
      <c r="J7" s="43">
        <f>1.5+0.23+0.64+0.63</f>
        <v>3</v>
      </c>
      <c r="K7" s="43">
        <v>14.4</v>
      </c>
      <c r="L7" s="43">
        <v>3</v>
      </c>
      <c r="M7" s="17"/>
    </row>
    <row r="8" spans="1:13" s="18" customFormat="1" ht="42" customHeight="1">
      <c r="A8" s="53" t="s">
        <v>20</v>
      </c>
      <c r="B8" s="42" t="s">
        <v>21</v>
      </c>
      <c r="C8" s="42" t="s">
        <v>15</v>
      </c>
      <c r="D8" s="43">
        <v>2.75</v>
      </c>
      <c r="E8" s="44" t="s">
        <v>22</v>
      </c>
      <c r="F8" s="49">
        <v>45177</v>
      </c>
      <c r="G8" s="42" t="s">
        <v>90</v>
      </c>
      <c r="H8" s="42" t="s">
        <v>23</v>
      </c>
      <c r="I8" s="43">
        <f>2.7899+0.31+0.38+0.23+0.16+0.21+0.4597+2.9+1.3263+1.6+3.8557+3.0063+1.177</f>
        <v>18.404900000000001</v>
      </c>
      <c r="J8" s="45">
        <f>1+0.1+0.05+0.05+0.05+0.05+0.08+0.1+0.1+0.5+0.65+0.2+0.63+0.64+0.12</f>
        <v>4.32</v>
      </c>
      <c r="K8" s="46">
        <f>3.13+2.32+0.23+0.165+1.326+0.63+3.85+3+0.62</f>
        <v>15.270999999999999</v>
      </c>
      <c r="L8" s="43">
        <v>4.32</v>
      </c>
      <c r="M8" s="17"/>
    </row>
    <row r="9" spans="1:13" ht="27.75" customHeight="1">
      <c r="A9" s="28" t="s">
        <v>24</v>
      </c>
      <c r="B9" s="28"/>
      <c r="C9" s="28"/>
      <c r="D9" s="28"/>
      <c r="E9" s="28"/>
      <c r="F9" s="28"/>
      <c r="G9" s="28"/>
      <c r="H9" s="28"/>
      <c r="I9" s="28"/>
    </row>
    <row r="10" spans="1:13">
      <c r="I10" s="23"/>
    </row>
  </sheetData>
  <mergeCells count="6">
    <mergeCell ref="A2:M2"/>
    <mergeCell ref="B4:H4"/>
    <mergeCell ref="I4:J4"/>
    <mergeCell ref="K4:L4"/>
    <mergeCell ref="A9:I9"/>
    <mergeCell ref="M4:M5"/>
  </mergeCells>
  <phoneticPr fontId="5" type="noConversion"/>
  <pageMargins left="0.39300000667571999" right="0.39300000667571999" top="0.39300000667571999" bottom="0.39300000667571999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pane xSplit="1" ySplit="5" topLeftCell="B9" activePane="bottomRight" state="frozen"/>
      <selection pane="topRight"/>
      <selection pane="bottomLeft"/>
      <selection pane="bottomRight" activeCell="A3" sqref="A3"/>
    </sheetView>
  </sheetViews>
  <sheetFormatPr defaultColWidth="10" defaultRowHeight="13.5"/>
  <cols>
    <col min="1" max="1" width="18.375" style="15" customWidth="1"/>
    <col min="2" max="3" width="12.375" style="15" customWidth="1"/>
    <col min="4" max="4" width="13.375" style="15" customWidth="1"/>
    <col min="5" max="5" width="14.375" style="15" customWidth="1"/>
    <col min="6" max="6" width="11" style="15" customWidth="1"/>
    <col min="7" max="7" width="10" style="15" customWidth="1"/>
    <col min="8" max="8" width="14.625" style="15" customWidth="1"/>
    <col min="9" max="9" width="11.75" style="15" customWidth="1"/>
    <col min="10" max="10" width="13.25" style="15" customWidth="1"/>
    <col min="11" max="11" width="13.125" style="15" customWidth="1"/>
    <col min="12" max="12" width="12.875" style="15" customWidth="1"/>
    <col min="13" max="13" width="12" style="15" customWidth="1"/>
    <col min="14" max="14" width="9.75" style="15" customWidth="1"/>
    <col min="15" max="16384" width="10" style="15"/>
  </cols>
  <sheetData>
    <row r="1" spans="1:14" ht="14.25" customHeight="1">
      <c r="A1" s="16"/>
    </row>
    <row r="2" spans="1:14" ht="27.95" customHeight="1">
      <c r="A2" s="25" t="s">
        <v>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4.25" customHeight="1">
      <c r="A3" s="16"/>
      <c r="B3" s="16"/>
      <c r="C3" s="16"/>
      <c r="D3" s="16"/>
      <c r="E3" s="16"/>
      <c r="F3" s="16"/>
      <c r="G3" s="16"/>
      <c r="J3" s="16"/>
      <c r="K3" s="16"/>
      <c r="L3" s="16"/>
      <c r="N3" s="16" t="s">
        <v>0</v>
      </c>
    </row>
    <row r="4" spans="1:14" s="48" customFormat="1" ht="40.5" customHeight="1">
      <c r="A4" s="55"/>
      <c r="B4" s="41" t="s">
        <v>1</v>
      </c>
      <c r="C4" s="41"/>
      <c r="D4" s="41"/>
      <c r="E4" s="41"/>
      <c r="F4" s="41"/>
      <c r="G4" s="41"/>
      <c r="H4" s="50" t="s">
        <v>25</v>
      </c>
      <c r="I4" s="29" t="s">
        <v>2</v>
      </c>
      <c r="J4" s="29"/>
      <c r="K4" s="27" t="s">
        <v>3</v>
      </c>
      <c r="L4" s="27"/>
      <c r="M4" s="50" t="s">
        <v>26</v>
      </c>
      <c r="N4" s="51" t="s">
        <v>4</v>
      </c>
    </row>
    <row r="5" spans="1:14" s="48" customFormat="1" ht="40.5" customHeight="1">
      <c r="A5" s="22" t="s">
        <v>5</v>
      </c>
      <c r="B5" s="22" t="s">
        <v>6</v>
      </c>
      <c r="C5" s="22" t="s">
        <v>7</v>
      </c>
      <c r="D5" s="22" t="s">
        <v>8</v>
      </c>
      <c r="E5" s="22" t="s">
        <v>9</v>
      </c>
      <c r="F5" s="22" t="s">
        <v>10</v>
      </c>
      <c r="G5" s="22" t="s">
        <v>11</v>
      </c>
      <c r="H5" s="50"/>
      <c r="I5" s="21"/>
      <c r="J5" s="22" t="s">
        <v>12</v>
      </c>
      <c r="K5" s="21"/>
      <c r="L5" s="22" t="s">
        <v>12</v>
      </c>
      <c r="M5" s="50"/>
      <c r="N5" s="51"/>
    </row>
    <row r="6" spans="1:14" s="48" customFormat="1" ht="66.75" customHeight="1">
      <c r="A6" s="53" t="s">
        <v>27</v>
      </c>
      <c r="B6" s="42" t="s">
        <v>28</v>
      </c>
      <c r="C6" s="42" t="s">
        <v>92</v>
      </c>
      <c r="D6" s="43">
        <v>2.9</v>
      </c>
      <c r="E6" s="49">
        <v>44589</v>
      </c>
      <c r="F6" s="42" t="s">
        <v>29</v>
      </c>
      <c r="G6" s="42" t="s">
        <v>30</v>
      </c>
      <c r="H6" s="17" t="s">
        <v>31</v>
      </c>
      <c r="I6" s="43">
        <v>43.0824</v>
      </c>
      <c r="J6" s="43">
        <f>9.2+3.9</f>
        <v>13.1</v>
      </c>
      <c r="K6" s="43">
        <f>4.11+10.28+0.4</f>
        <v>14.79</v>
      </c>
      <c r="L6" s="43">
        <v>13.1</v>
      </c>
      <c r="M6" s="43">
        <v>2.7</v>
      </c>
      <c r="N6" s="17"/>
    </row>
    <row r="7" spans="1:14" s="48" customFormat="1" ht="66.75" customHeight="1">
      <c r="A7" s="53" t="s">
        <v>32</v>
      </c>
      <c r="B7" s="42" t="s">
        <v>33</v>
      </c>
      <c r="C7" s="42" t="s">
        <v>91</v>
      </c>
      <c r="D7" s="43">
        <v>3.1</v>
      </c>
      <c r="E7" s="49">
        <v>44589</v>
      </c>
      <c r="F7" s="42" t="s">
        <v>34</v>
      </c>
      <c r="G7" s="42" t="s">
        <v>35</v>
      </c>
      <c r="H7" s="17" t="s">
        <v>31</v>
      </c>
      <c r="I7" s="43">
        <v>91.845699999999994</v>
      </c>
      <c r="J7" s="43">
        <v>23</v>
      </c>
      <c r="K7" s="43">
        <v>32.64</v>
      </c>
      <c r="L7" s="43">
        <v>23</v>
      </c>
      <c r="M7" s="43">
        <v>0.43</v>
      </c>
      <c r="N7" s="17"/>
    </row>
    <row r="8" spans="1:14" s="48" customFormat="1" ht="66.75" customHeight="1">
      <c r="A8" s="53" t="s">
        <v>36</v>
      </c>
      <c r="B8" s="42" t="s">
        <v>37</v>
      </c>
      <c r="C8" s="42" t="s">
        <v>91</v>
      </c>
      <c r="D8" s="43">
        <v>3.1</v>
      </c>
      <c r="E8" s="49">
        <v>44728</v>
      </c>
      <c r="F8" s="42" t="s">
        <v>38</v>
      </c>
      <c r="G8" s="42" t="s">
        <v>35</v>
      </c>
      <c r="H8" s="17" t="s">
        <v>31</v>
      </c>
      <c r="I8" s="43">
        <v>49.216467999999999</v>
      </c>
      <c r="J8" s="43">
        <f>5.9+3.5</f>
        <v>9.4</v>
      </c>
      <c r="K8" s="43">
        <f>9.187+4.578+8.82</f>
        <v>22.585000000000001</v>
      </c>
      <c r="L8" s="43">
        <v>9.4</v>
      </c>
      <c r="M8" s="43">
        <f>0.4+0.6867</f>
        <v>1.0867</v>
      </c>
      <c r="N8" s="17"/>
    </row>
    <row r="9" spans="1:14" s="48" customFormat="1" ht="66.75" customHeight="1">
      <c r="A9" s="53" t="s">
        <v>39</v>
      </c>
      <c r="B9" s="42" t="s">
        <v>40</v>
      </c>
      <c r="C9" s="42" t="s">
        <v>91</v>
      </c>
      <c r="D9" s="43">
        <v>5.6</v>
      </c>
      <c r="E9" s="49">
        <v>44740</v>
      </c>
      <c r="F9" s="42" t="s">
        <v>41</v>
      </c>
      <c r="G9" s="42" t="s">
        <v>30</v>
      </c>
      <c r="H9" s="17" t="s">
        <v>42</v>
      </c>
      <c r="I9" s="43">
        <v>43.0824</v>
      </c>
      <c r="J9" s="43">
        <v>13.1</v>
      </c>
      <c r="K9" s="43">
        <f>4.11+10.28+0.4</f>
        <v>14.79</v>
      </c>
      <c r="L9" s="43">
        <v>13.1</v>
      </c>
      <c r="M9" s="43">
        <f>0.695+2</f>
        <v>2.6949999999999998</v>
      </c>
      <c r="N9" s="17"/>
    </row>
    <row r="10" spans="1:14" s="48" customFormat="1" ht="66.75" customHeight="1">
      <c r="A10" s="53" t="s">
        <v>43</v>
      </c>
      <c r="B10" s="42" t="s">
        <v>44</v>
      </c>
      <c r="C10" s="42" t="s">
        <v>91</v>
      </c>
      <c r="D10" s="43">
        <v>3.3</v>
      </c>
      <c r="E10" s="49">
        <v>44740</v>
      </c>
      <c r="F10" s="42" t="s">
        <v>38</v>
      </c>
      <c r="G10" s="42" t="s">
        <v>35</v>
      </c>
      <c r="H10" s="17" t="s">
        <v>31</v>
      </c>
      <c r="I10" s="43">
        <v>51.626899999999999</v>
      </c>
      <c r="J10" s="43">
        <f>11.1+6</f>
        <v>17.100000000000001</v>
      </c>
      <c r="K10" s="43">
        <f>8.23+12.28+2</f>
        <v>22.51</v>
      </c>
      <c r="L10" s="43">
        <v>17.100000000000001</v>
      </c>
      <c r="M10" s="43">
        <v>0.02</v>
      </c>
      <c r="N10" s="17"/>
    </row>
    <row r="11" spans="1:14" s="48" customFormat="1" ht="66.75" customHeight="1">
      <c r="A11" s="53" t="s">
        <v>45</v>
      </c>
      <c r="B11" s="42" t="s">
        <v>46</v>
      </c>
      <c r="C11" s="42" t="s">
        <v>93</v>
      </c>
      <c r="D11" s="43">
        <v>8.4</v>
      </c>
      <c r="E11" s="49">
        <v>44957</v>
      </c>
      <c r="F11" s="42" t="s">
        <v>47</v>
      </c>
      <c r="G11" s="42" t="s">
        <v>30</v>
      </c>
      <c r="H11" s="17" t="s">
        <v>48</v>
      </c>
      <c r="I11" s="43">
        <v>99.480699999999999</v>
      </c>
      <c r="J11" s="43">
        <f>5.5+0.6+6+9.2+4.4+0.9+4.3</f>
        <v>30.9</v>
      </c>
      <c r="K11" s="43">
        <f>9.07+1.2+7.72+10.28+9.19+4.3+0.9</f>
        <v>42.66</v>
      </c>
      <c r="L11" s="43">
        <v>30.9</v>
      </c>
      <c r="M11" s="43">
        <f>0.46+2+0.41</f>
        <v>2.87</v>
      </c>
      <c r="N11" s="17"/>
    </row>
    <row r="12" spans="1:14" s="48" customFormat="1" ht="66.75" customHeight="1">
      <c r="A12" s="53" t="s">
        <v>49</v>
      </c>
      <c r="B12" s="42" t="s">
        <v>50</v>
      </c>
      <c r="C12" s="42" t="s">
        <v>91</v>
      </c>
      <c r="D12" s="43">
        <v>1.2</v>
      </c>
      <c r="E12" s="49">
        <v>45127</v>
      </c>
      <c r="F12" s="42" t="s">
        <v>51</v>
      </c>
      <c r="G12" s="42" t="s">
        <v>52</v>
      </c>
      <c r="H12" s="17" t="s">
        <v>31</v>
      </c>
      <c r="I12" s="43">
        <v>54.451099999999997</v>
      </c>
      <c r="J12" s="43">
        <f>3.9+11.1</f>
        <v>15</v>
      </c>
      <c r="K12" s="43">
        <f>3.9+11.45</f>
        <v>15.35</v>
      </c>
      <c r="L12" s="43">
        <v>15</v>
      </c>
      <c r="M12" s="43">
        <v>0.71</v>
      </c>
      <c r="N12" s="17"/>
    </row>
    <row r="13" spans="1:14" s="48" customFormat="1" ht="66.75" customHeight="1">
      <c r="A13" s="53" t="s">
        <v>53</v>
      </c>
      <c r="B13" s="42" t="s">
        <v>54</v>
      </c>
      <c r="C13" s="42" t="s">
        <v>91</v>
      </c>
      <c r="D13" s="43">
        <v>7.4</v>
      </c>
      <c r="E13" s="49">
        <v>45197</v>
      </c>
      <c r="F13" s="42" t="s">
        <v>55</v>
      </c>
      <c r="G13" s="42" t="s">
        <v>52</v>
      </c>
      <c r="H13" s="17" t="s">
        <v>56</v>
      </c>
      <c r="I13" s="43">
        <v>194.59870000000001</v>
      </c>
      <c r="J13" s="43">
        <f>5.5+9.2+11.1+0.1+1.2+1.5+0.5+0.9+4.3+3.9</f>
        <v>38.200000000000003</v>
      </c>
      <c r="K13" s="43">
        <f>9.07+10.28+12.28+0.1+1.2+4.58+0.5+4.3+0.9+3.9</f>
        <v>47.11</v>
      </c>
      <c r="L13" s="43">
        <v>38.200000000000003</v>
      </c>
      <c r="M13" s="43">
        <f>0.4657+2+0.0185+0.695</f>
        <v>3.1791999999999998</v>
      </c>
      <c r="N13" s="17"/>
    </row>
    <row r="14" spans="1:14" ht="28.5" customHeight="1">
      <c r="A14" s="30" t="s">
        <v>57</v>
      </c>
      <c r="B14" s="30"/>
      <c r="C14" s="30"/>
      <c r="D14" s="30"/>
      <c r="E14" s="30"/>
      <c r="F14" s="30"/>
      <c r="G14" s="30"/>
      <c r="H14" s="30"/>
      <c r="I14" s="30"/>
      <c r="J14" s="30"/>
    </row>
    <row r="22" spans="5:5">
      <c r="E22" s="47"/>
    </row>
  </sheetData>
  <mergeCells count="8">
    <mergeCell ref="A2:N2"/>
    <mergeCell ref="B4:G4"/>
    <mergeCell ref="I4:J4"/>
    <mergeCell ref="K4:L4"/>
    <mergeCell ref="A14:J14"/>
    <mergeCell ref="H4:H5"/>
    <mergeCell ref="M4:M5"/>
    <mergeCell ref="N4:N5"/>
  </mergeCells>
  <phoneticPr fontId="5" type="noConversion"/>
  <pageMargins left="0.75" right="0.75" top="0.268999993801117" bottom="0.268999993801117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pane ySplit="5" topLeftCell="A6" activePane="bottomLeft" state="frozen"/>
      <selection pane="bottomLeft" activeCell="A2" sqref="A2:F2"/>
    </sheetView>
  </sheetViews>
  <sheetFormatPr defaultColWidth="10" defaultRowHeight="13.5"/>
  <cols>
    <col min="1" max="1" width="13.625" customWidth="1"/>
    <col min="2" max="2" width="36.125" customWidth="1"/>
    <col min="3" max="3" width="15.75" customWidth="1"/>
    <col min="4" max="4" width="9" hidden="1"/>
    <col min="5" max="5" width="30.5" customWidth="1"/>
    <col min="6" max="6" width="16.375" customWidth="1"/>
    <col min="7" max="8" width="9" hidden="1" customWidth="1"/>
    <col min="9" max="9" width="9.75" customWidth="1"/>
  </cols>
  <sheetData>
    <row r="1" spans="1:8" ht="14.25" customHeight="1">
      <c r="A1" s="1"/>
    </row>
    <row r="2" spans="1:8" ht="27.95" customHeight="1">
      <c r="A2" s="24" t="s">
        <v>96</v>
      </c>
      <c r="B2" s="24"/>
      <c r="C2" s="24"/>
      <c r="D2" s="24"/>
      <c r="E2" s="24"/>
      <c r="F2" s="24"/>
    </row>
    <row r="3" spans="1:8" ht="30" customHeight="1">
      <c r="F3" s="2" t="s">
        <v>0</v>
      </c>
    </row>
    <row r="4" spans="1:8" ht="33.75" customHeight="1">
      <c r="A4" s="33" t="s">
        <v>58</v>
      </c>
      <c r="B4" s="31" t="s">
        <v>59</v>
      </c>
      <c r="C4" s="31"/>
      <c r="E4" s="32" t="s">
        <v>60</v>
      </c>
      <c r="F4" s="32"/>
    </row>
    <row r="5" spans="1:8" ht="33.75" customHeight="1">
      <c r="A5" s="33"/>
      <c r="B5" s="4" t="s">
        <v>5</v>
      </c>
      <c r="C5" s="4" t="s">
        <v>61</v>
      </c>
      <c r="E5" s="4" t="s">
        <v>62</v>
      </c>
      <c r="F5" s="5" t="s">
        <v>61</v>
      </c>
    </row>
    <row r="6" spans="1:8" ht="29.25" customHeight="1">
      <c r="A6" s="6" t="s">
        <v>63</v>
      </c>
      <c r="B6" s="7"/>
      <c r="C6" s="8">
        <v>5.45</v>
      </c>
      <c r="D6" s="9"/>
      <c r="E6" s="7"/>
      <c r="F6" s="10">
        <v>5.45</v>
      </c>
    </row>
    <row r="7" spans="1:8" ht="29.25" customHeight="1">
      <c r="A7" s="11">
        <v>1</v>
      </c>
      <c r="B7" s="11" t="s">
        <v>13</v>
      </c>
      <c r="C7" s="12">
        <v>1.4</v>
      </c>
      <c r="D7" s="13" t="s">
        <v>64</v>
      </c>
      <c r="E7" s="11" t="s">
        <v>65</v>
      </c>
      <c r="F7" s="14">
        <v>1.4</v>
      </c>
      <c r="G7" s="1" t="s">
        <v>66</v>
      </c>
      <c r="H7" s="1" t="s">
        <v>66</v>
      </c>
    </row>
    <row r="8" spans="1:8" ht="29.25" customHeight="1">
      <c r="A8" s="11">
        <v>2</v>
      </c>
      <c r="B8" s="11" t="s">
        <v>18</v>
      </c>
      <c r="C8" s="12">
        <v>1.3</v>
      </c>
      <c r="D8" s="13" t="s">
        <v>67</v>
      </c>
      <c r="E8" s="11" t="s">
        <v>68</v>
      </c>
      <c r="F8" s="14">
        <v>1.3</v>
      </c>
      <c r="G8" s="1" t="s">
        <v>69</v>
      </c>
      <c r="H8" s="1" t="s">
        <v>69</v>
      </c>
    </row>
    <row r="9" spans="1:8" ht="29.25" customHeight="1">
      <c r="A9" s="34">
        <v>3</v>
      </c>
      <c r="B9" s="34" t="s">
        <v>20</v>
      </c>
      <c r="C9" s="36">
        <v>2.75</v>
      </c>
      <c r="D9" s="13"/>
      <c r="E9" s="11" t="s">
        <v>65</v>
      </c>
      <c r="F9" s="14">
        <f>3.05-1.4</f>
        <v>1.65</v>
      </c>
      <c r="G9" s="1"/>
      <c r="H9" s="1"/>
    </row>
    <row r="10" spans="1:8" ht="29.25" customHeight="1">
      <c r="A10" s="34"/>
      <c r="B10" s="34"/>
      <c r="C10" s="36"/>
      <c r="D10" s="13"/>
      <c r="E10" s="11" t="s">
        <v>70</v>
      </c>
      <c r="F10" s="14">
        <v>0.1</v>
      </c>
      <c r="G10" s="1"/>
      <c r="H10" s="1"/>
    </row>
    <row r="11" spans="1:8" ht="29.25" customHeight="1">
      <c r="A11" s="34"/>
      <c r="B11" s="34"/>
      <c r="C11" s="36"/>
      <c r="D11" s="13" t="s">
        <v>71</v>
      </c>
      <c r="E11" s="11" t="s">
        <v>68</v>
      </c>
      <c r="F11" s="14">
        <f>2.18-1.3</f>
        <v>0.88</v>
      </c>
      <c r="G11" s="1" t="s">
        <v>72</v>
      </c>
      <c r="H11" s="1" t="s">
        <v>72</v>
      </c>
    </row>
    <row r="12" spans="1:8" ht="29.25" customHeight="1">
      <c r="A12" s="35"/>
      <c r="B12" s="35"/>
      <c r="C12" s="37"/>
      <c r="D12" s="13"/>
      <c r="E12" s="11" t="s">
        <v>73</v>
      </c>
      <c r="F12" s="14">
        <v>0.12</v>
      </c>
      <c r="G12" s="1" t="s">
        <v>74</v>
      </c>
      <c r="H12" s="1" t="s">
        <v>74</v>
      </c>
    </row>
  </sheetData>
  <mergeCells count="7">
    <mergeCell ref="A2:F2"/>
    <mergeCell ref="B4:C4"/>
    <mergeCell ref="E4:F4"/>
    <mergeCell ref="A4:A5"/>
    <mergeCell ref="A9:A12"/>
    <mergeCell ref="B9:B12"/>
    <mergeCell ref="C9:C12"/>
  </mergeCells>
  <phoneticPr fontId="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K6" sqref="K6"/>
    </sheetView>
  </sheetViews>
  <sheetFormatPr defaultColWidth="10" defaultRowHeight="13.5"/>
  <cols>
    <col min="1" max="1" width="12" customWidth="1"/>
    <col min="2" max="2" width="38.625" customWidth="1"/>
    <col min="3" max="3" width="13.875" customWidth="1"/>
    <col min="4" max="4" width="9" hidden="1"/>
    <col min="5" max="5" width="24.875" customWidth="1"/>
    <col min="6" max="6" width="21.375" customWidth="1"/>
    <col min="7" max="7" width="9" hidden="1"/>
    <col min="8" max="8" width="9.75" customWidth="1"/>
  </cols>
  <sheetData>
    <row r="1" spans="1:7" ht="14.25" customHeight="1">
      <c r="A1" s="1"/>
    </row>
    <row r="2" spans="1:7" ht="27.95" customHeight="1">
      <c r="A2" s="24" t="s">
        <v>97</v>
      </c>
      <c r="B2" s="24"/>
      <c r="C2" s="24"/>
      <c r="D2" s="24"/>
      <c r="E2" s="24"/>
      <c r="F2" s="24"/>
    </row>
    <row r="3" spans="1:7" ht="32.25" customHeight="1">
      <c r="F3" s="52" t="s">
        <v>0</v>
      </c>
    </row>
    <row r="4" spans="1:7" ht="39.75" customHeight="1">
      <c r="A4" s="33" t="s">
        <v>58</v>
      </c>
      <c r="B4" s="31" t="s">
        <v>75</v>
      </c>
      <c r="C4" s="31"/>
      <c r="D4" s="9"/>
      <c r="E4" s="32" t="s">
        <v>76</v>
      </c>
      <c r="F4" s="32"/>
    </row>
    <row r="5" spans="1:7" ht="31.5" customHeight="1">
      <c r="A5" s="33"/>
      <c r="B5" s="4" t="s">
        <v>5</v>
      </c>
      <c r="C5" s="4" t="s">
        <v>61</v>
      </c>
      <c r="D5" s="9"/>
      <c r="E5" s="4" t="s">
        <v>62</v>
      </c>
      <c r="F5" s="5" t="s">
        <v>61</v>
      </c>
    </row>
    <row r="6" spans="1:7" ht="44.25" customHeight="1">
      <c r="A6" s="6" t="s">
        <v>63</v>
      </c>
      <c r="B6" s="7"/>
      <c r="C6" s="8">
        <v>35</v>
      </c>
      <c r="D6" s="13"/>
      <c r="E6" s="7"/>
      <c r="F6" s="10">
        <v>35</v>
      </c>
      <c r="G6" s="1"/>
    </row>
    <row r="7" spans="1:7" ht="27" customHeight="1">
      <c r="A7" s="6">
        <v>1</v>
      </c>
      <c r="B7" s="11" t="s">
        <v>27</v>
      </c>
      <c r="C7" s="12">
        <v>2.9</v>
      </c>
      <c r="D7" s="11" t="s">
        <v>77</v>
      </c>
      <c r="E7" s="11" t="s">
        <v>78</v>
      </c>
      <c r="F7" s="14">
        <v>35</v>
      </c>
      <c r="G7" s="1"/>
    </row>
    <row r="8" spans="1:7" ht="27" customHeight="1">
      <c r="A8" s="6">
        <v>2</v>
      </c>
      <c r="B8" s="11" t="s">
        <v>32</v>
      </c>
      <c r="C8" s="12">
        <v>3.1</v>
      </c>
      <c r="D8" s="11" t="s">
        <v>79</v>
      </c>
      <c r="E8" s="11"/>
      <c r="F8" s="14"/>
      <c r="G8" s="1"/>
    </row>
    <row r="9" spans="1:7" ht="27" customHeight="1">
      <c r="A9" s="6">
        <v>3</v>
      </c>
      <c r="B9" s="11" t="s">
        <v>36</v>
      </c>
      <c r="C9" s="12">
        <v>3.1</v>
      </c>
      <c r="D9" s="11" t="s">
        <v>80</v>
      </c>
      <c r="E9" s="11"/>
      <c r="F9" s="14"/>
      <c r="G9" s="1" t="s">
        <v>81</v>
      </c>
    </row>
    <row r="10" spans="1:7" ht="27" customHeight="1">
      <c r="A10" s="6">
        <v>4</v>
      </c>
      <c r="B10" s="11" t="s">
        <v>39</v>
      </c>
      <c r="C10" s="12">
        <v>5.6</v>
      </c>
      <c r="D10" s="11" t="s">
        <v>82</v>
      </c>
      <c r="E10" s="11"/>
      <c r="F10" s="14"/>
      <c r="G10" s="1"/>
    </row>
    <row r="11" spans="1:7" ht="27" customHeight="1">
      <c r="A11" s="6">
        <v>5</v>
      </c>
      <c r="B11" s="11" t="s">
        <v>43</v>
      </c>
      <c r="C11" s="12">
        <v>3.3</v>
      </c>
      <c r="D11" s="11" t="s">
        <v>83</v>
      </c>
      <c r="E11" s="11"/>
      <c r="F11" s="14"/>
      <c r="G11" s="1"/>
    </row>
    <row r="12" spans="1:7" ht="27" customHeight="1">
      <c r="A12" s="6">
        <v>6</v>
      </c>
      <c r="B12" s="11" t="s">
        <v>45</v>
      </c>
      <c r="C12" s="12">
        <v>8.4</v>
      </c>
      <c r="D12" s="11" t="s">
        <v>84</v>
      </c>
      <c r="E12" s="11"/>
      <c r="F12" s="14"/>
      <c r="G12" s="1"/>
    </row>
    <row r="13" spans="1:7" ht="27" customHeight="1">
      <c r="A13" s="6">
        <v>7</v>
      </c>
      <c r="B13" s="11" t="s">
        <v>49</v>
      </c>
      <c r="C13" s="12">
        <v>1.2</v>
      </c>
      <c r="D13" s="11" t="s">
        <v>85</v>
      </c>
      <c r="E13" s="11"/>
      <c r="F13" s="14"/>
      <c r="G13" s="1"/>
    </row>
    <row r="14" spans="1:7" ht="27" customHeight="1">
      <c r="A14" s="6">
        <v>8</v>
      </c>
      <c r="B14" s="11" t="s">
        <v>53</v>
      </c>
      <c r="C14" s="12">
        <v>7.4</v>
      </c>
      <c r="D14" s="11" t="s">
        <v>86</v>
      </c>
      <c r="E14" s="11"/>
      <c r="F14" s="14"/>
      <c r="G14" s="1"/>
    </row>
  </sheetData>
  <mergeCells count="4">
    <mergeCell ref="A2:F2"/>
    <mergeCell ref="B4:C4"/>
    <mergeCell ref="E4:F4"/>
    <mergeCell ref="A4:A5"/>
  </mergeCells>
  <phoneticPr fontId="5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  立</cp:lastModifiedBy>
  <cp:lastPrinted>2024-06-18T00:49:00Z</cp:lastPrinted>
  <dcterms:created xsi:type="dcterms:W3CDTF">2024-06-04T07:59:00Z</dcterms:created>
  <dcterms:modified xsi:type="dcterms:W3CDTF">2024-06-18T00:50:11Z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EFB1886F776F4094A9BE9DD765D0C1B4_12</vt:lpwstr>
  </property>
  <property fmtid="{D5CDD505-2E9C-101B-9397-08002B2CF9AE}" pid="3" name="KSOProductBuildVer">
    <vt:lpwstr>2052-12.1.0.16929</vt:lpwstr>
  </property>
</Properties>
</file>